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e\Desktop\"/>
    </mc:Choice>
  </mc:AlternateContent>
  <xr:revisionPtr revIDLastSave="0" documentId="13_ncr:1_{3D673870-8B90-48B2-ADD6-747996B137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ilag 1" sheetId="22" r:id="rId1"/>
    <sheet name="Bilag 2" sheetId="24" r:id="rId2"/>
    <sheet name="Bilag 3" sheetId="23" r:id="rId3"/>
    <sheet name="Bilag 4" sheetId="2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4" i="22" l="1"/>
  <c r="C54" i="22"/>
  <c r="B54" i="22"/>
  <c r="C49" i="22"/>
  <c r="B49" i="22"/>
  <c r="C48" i="22"/>
  <c r="B48" i="22"/>
  <c r="C47" i="22"/>
  <c r="B47" i="22"/>
  <c r="C46" i="22"/>
  <c r="B46" i="22"/>
  <c r="C43" i="22"/>
  <c r="B43" i="22"/>
  <c r="C42" i="22"/>
  <c r="B42" i="22"/>
  <c r="C41" i="22"/>
  <c r="B41" i="22"/>
  <c r="C40" i="22"/>
  <c r="B40" i="22"/>
  <c r="C39" i="22"/>
  <c r="B39" i="22"/>
  <c r="D36" i="22"/>
  <c r="C36" i="22"/>
  <c r="B36" i="22"/>
  <c r="D34" i="22"/>
  <c r="C34" i="22"/>
  <c r="B34" i="22"/>
  <c r="D23" i="22"/>
  <c r="C23" i="22"/>
  <c r="B23" i="22"/>
  <c r="D19" i="22"/>
  <c r="D52" i="22" s="1"/>
  <c r="C19" i="22"/>
  <c r="C52" i="22" s="1"/>
  <c r="B19" i="22"/>
  <c r="B52" i="22" s="1"/>
  <c r="D7" i="22"/>
  <c r="D11" i="22" s="1"/>
  <c r="C7" i="22"/>
  <c r="C11" i="22" s="1"/>
  <c r="B7" i="22"/>
  <c r="B11" i="22" s="1"/>
  <c r="B14" i="22" l="1"/>
  <c r="B35" i="22" s="1"/>
  <c r="B31" i="22"/>
  <c r="B32" i="22"/>
  <c r="C14" i="22"/>
  <c r="C35" i="22" s="1"/>
  <c r="C31" i="22"/>
  <c r="C32" i="22"/>
  <c r="D32" i="22"/>
  <c r="D14" i="22"/>
  <c r="D35" i="22" s="1"/>
  <c r="D31" i="22"/>
  <c r="B33" i="22"/>
  <c r="C33" i="22"/>
  <c r="D33" i="22"/>
</calcChain>
</file>

<file path=xl/sharedStrings.xml><?xml version="1.0" encoding="utf-8"?>
<sst xmlns="http://schemas.openxmlformats.org/spreadsheetml/2006/main" count="133" uniqueCount="116">
  <si>
    <t>kr.</t>
  </si>
  <si>
    <t>Variable enhedsomkostninger, kr.</t>
  </si>
  <si>
    <t>Likviditetsbudget</t>
  </si>
  <si>
    <t>Til brug for udarbejdelse af likviditetsbudgettet for 2026 foreligger der følgende oplysninger:</t>
  </si>
  <si>
    <t>1.</t>
  </si>
  <si>
    <t>Forventet resultatopgørelse for 2026 i kr.</t>
  </si>
  <si>
    <t>Forventet likviditetsbudget for 2026 i kr.</t>
  </si>
  <si>
    <t>I alt</t>
  </si>
  <si>
    <t>Nettoomsætning</t>
  </si>
  <si>
    <t>Indbetalinger:</t>
  </si>
  <si>
    <t>Lån optaget i banken</t>
  </si>
  <si>
    <t>Indtjeningsbidrag</t>
  </si>
  <si>
    <t>Indbetalinger i alt</t>
  </si>
  <si>
    <t>Udbetalinger:</t>
  </si>
  <si>
    <t>Resultat af primær drift</t>
  </si>
  <si>
    <t>Etableringslager</t>
  </si>
  <si>
    <t>Resultat før skat</t>
  </si>
  <si>
    <t>Kontante kapacitetsomkostninger</t>
  </si>
  <si>
    <t>Renteomkostninger</t>
  </si>
  <si>
    <t>Privatforbrug</t>
  </si>
  <si>
    <t>Udbetalinger i alt</t>
  </si>
  <si>
    <t>Samlet likviditetsforskydning</t>
  </si>
  <si>
    <t>Likvide midler primo</t>
  </si>
  <si>
    <t>Likvide midler ultimo</t>
  </si>
  <si>
    <t>1. kvt.</t>
  </si>
  <si>
    <t>2. kvt.</t>
  </si>
  <si>
    <t>3. kvt.</t>
  </si>
  <si>
    <t>4. kvt.</t>
  </si>
  <si>
    <t>Variable produktionsomkostninger</t>
  </si>
  <si>
    <t>Dækningsbidrag</t>
  </si>
  <si>
    <t>Varesalg på kredit</t>
  </si>
  <si>
    <t xml:space="preserve">Råvarekøb </t>
  </si>
  <si>
    <t>Arbejdsløn i produktionen</t>
  </si>
  <si>
    <t>Køb af produktionsudstyr</t>
  </si>
  <si>
    <t>4.    Virksomhedens kunder ydes 3 måneders kredit</t>
  </si>
  <si>
    <t>5.    Primo 1. kvt. 2026 indkøbes et etableringslager. Leverandøren yder 3 måneders kredit, kr.</t>
  </si>
  <si>
    <t xml:space="preserve">6.    Indkøb af varer sker i takt med variable produktionsomkostninger.  </t>
  </si>
  <si>
    <t xml:space="preserve">       Der er aftalt 3 måneders kredit med leverandørerne i det første driftsår</t>
  </si>
  <si>
    <t xml:space="preserve">       Beløbet betales med med 60 % i 1. kvt. 2026 , %</t>
  </si>
  <si>
    <t xml:space="preserve">       Beløbet betales med 40 % i 2. kvt. 2026, %</t>
  </si>
  <si>
    <t>Regnskabs- og nøgletal for Bang &amp; Olufsen A/S</t>
  </si>
  <si>
    <t>Beløb i mio. kr.</t>
  </si>
  <si>
    <t>2024/25</t>
  </si>
  <si>
    <t>2023/24</t>
  </si>
  <si>
    <t>2022/23</t>
  </si>
  <si>
    <t>Uddrag af resultatopgørelse</t>
  </si>
  <si>
    <t>Nettoomsætning mv.</t>
  </si>
  <si>
    <t>Produktionsomkostninger</t>
  </si>
  <si>
    <t>Bruttoresultat</t>
  </si>
  <si>
    <t>Udviklingsomkostninger</t>
  </si>
  <si>
    <t>Distributionsomkostninger</t>
  </si>
  <si>
    <t>Administrationsomkostninger</t>
  </si>
  <si>
    <t>Finansielle indtægter</t>
  </si>
  <si>
    <t xml:space="preserve">Finansielle omkostninger </t>
  </si>
  <si>
    <t xml:space="preserve">Resultat før skat </t>
  </si>
  <si>
    <t>Uddrag af balance</t>
  </si>
  <si>
    <t>Anlægsaktiver</t>
  </si>
  <si>
    <t>Omsætningsaktiver</t>
  </si>
  <si>
    <t>Aktiver i alt</t>
  </si>
  <si>
    <t>Egenkapital</t>
  </si>
  <si>
    <t xml:space="preserve">Forpligtelser i alt </t>
  </si>
  <si>
    <t>Passiver i alt</t>
  </si>
  <si>
    <t>Udvalgte balanceposter:</t>
  </si>
  <si>
    <t>Varebeholdninger</t>
  </si>
  <si>
    <t>Tilgodehavender fra salg</t>
  </si>
  <si>
    <t>Kortfristede gældsforpligtelser</t>
  </si>
  <si>
    <t>Rentabilitet:</t>
  </si>
  <si>
    <t>Afkastningsgrad, %</t>
  </si>
  <si>
    <t>Overskudsgrad, %</t>
  </si>
  <si>
    <t>Aktivernes omsætningshastighed, gange</t>
  </si>
  <si>
    <t>Gældsrente, %</t>
  </si>
  <si>
    <t>Egenkapitalens forrentning, %</t>
  </si>
  <si>
    <t>Gearing, gange</t>
  </si>
  <si>
    <t>Indekstal for indtjeningsevne:</t>
  </si>
  <si>
    <t>Nettoomsætning mv</t>
  </si>
  <si>
    <t>Indekstal for kapitaltilpasningsevne:</t>
  </si>
  <si>
    <t>Soliditet og likviditet:</t>
  </si>
  <si>
    <t>Soliditetsgrad, %</t>
  </si>
  <si>
    <t>Likviditetsgrad, %</t>
  </si>
  <si>
    <t>Kilde: Bearbejdet uddrag af Bang &amp; Olufsen A/S' årsrapporter for 2024/25, 2023/24 og 2022/23.</t>
  </si>
  <si>
    <t>2.    Ole Berg indskyder primo 1. kvt. 2026 kontant, kr.</t>
  </si>
  <si>
    <t>3.    Ole Berg har optaget et lån i banken primo 1. kvt. 2026. Lånet er afdragsfrit i 1. driftsår, kr.</t>
  </si>
  <si>
    <t>Indskud fra Ole Berg</t>
  </si>
  <si>
    <t>Arbejdsløn udgør de resterende 50 % af de variable produktionsomkostninger.</t>
  </si>
  <si>
    <t>Råvarer udgør 50 % af de variable produktionsomkostninger.</t>
  </si>
  <si>
    <t>7.</t>
  </si>
  <si>
    <t>8.    Kontante kapacitetsomkostninger og renteomkostninger betales i det kvartal, som de forbruges</t>
  </si>
  <si>
    <t>9.    Der købes produktionsudstyr i 1. kvt. 2026, kr.</t>
  </si>
  <si>
    <t>10.  Ole Berg regner med at hæve til privatforbrug hver måned, kr.</t>
  </si>
  <si>
    <t>Afskrivninger på produktionsudstyr</t>
  </si>
  <si>
    <t>Gældsandel, %</t>
  </si>
  <si>
    <t>Arbejdsløn betales i det kvartal, som de forbruges.</t>
  </si>
  <si>
    <t>Optimering af knappe resurser</t>
  </si>
  <si>
    <t>Produkt</t>
  </si>
  <si>
    <t>Optimal indkøbsstørrelse</t>
  </si>
  <si>
    <t>Afsætning</t>
  </si>
  <si>
    <t>stk.</t>
  </si>
  <si>
    <t xml:space="preserve">kr. </t>
  </si>
  <si>
    <t>Lagerrente p.a.</t>
  </si>
  <si>
    <t>%</t>
  </si>
  <si>
    <t>Leveringstid</t>
  </si>
  <si>
    <t>dage</t>
  </si>
  <si>
    <t>Kostpris ved ny leverandør</t>
  </si>
  <si>
    <t>Ordreomkostninger ved ny leverandør</t>
  </si>
  <si>
    <t>Skjorter</t>
  </si>
  <si>
    <t>Kostpris pr. stk. ved dansk leverandør</t>
  </si>
  <si>
    <t>Ordreomkostninger ved dansk leverandør</t>
  </si>
  <si>
    <t>P-40</t>
  </si>
  <si>
    <t>P-50</t>
  </si>
  <si>
    <t>P-60</t>
  </si>
  <si>
    <t>P-70</t>
  </si>
  <si>
    <t>P-100</t>
  </si>
  <si>
    <t>P-120</t>
  </si>
  <si>
    <t>Forbrug af maskintid pr. stk., min.</t>
  </si>
  <si>
    <t>Salgspris pr. stk., kr.</t>
  </si>
  <si>
    <t>Maksimal afsætning, stk.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</si>
</sst>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,##0.0"/>
    <numFmt numFmtId="166" formatCode="_(* #,##0.00_);_(* \(#,##0.00\);_(* &quot;-&quot;??_);_(@_)"/>
    <numFmt numFmtId="167" formatCode="&quot;kr.&quot;\ #,##0;[Red]&quot;kr.&quot;\ \-#,##0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6"/>
      <color indexed="8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69">
    <xf numFmtId="0" fontId="0" fillId="0" borderId="0" xfId="0"/>
    <xf numFmtId="0" fontId="7" fillId="0" borderId="0" xfId="0" applyFont="1"/>
    <xf numFmtId="0" fontId="4" fillId="0" borderId="0" xfId="0" applyFont="1"/>
    <xf numFmtId="3" fontId="10" fillId="0" borderId="0" xfId="5" applyNumberFormat="1" applyFont="1"/>
    <xf numFmtId="0" fontId="11" fillId="0" borderId="0" xfId="5" applyFont="1"/>
    <xf numFmtId="0" fontId="12" fillId="3" borderId="7" xfId="5" applyFont="1" applyFill="1" applyBorder="1"/>
    <xf numFmtId="0" fontId="12" fillId="3" borderId="1" xfId="5" applyFont="1" applyFill="1" applyBorder="1" applyAlignment="1">
      <alignment horizontal="center"/>
    </xf>
    <xf numFmtId="167" fontId="12" fillId="3" borderId="7" xfId="5" applyNumberFormat="1" applyFont="1" applyFill="1" applyBorder="1"/>
    <xf numFmtId="0" fontId="11" fillId="0" borderId="10" xfId="5" applyFont="1" applyBorder="1"/>
    <xf numFmtId="3" fontId="11" fillId="0" borderId="10" xfId="5" applyNumberFormat="1" applyFont="1" applyBorder="1" applyAlignment="1">
      <alignment horizontal="right" indent="1"/>
    </xf>
    <xf numFmtId="0" fontId="12" fillId="0" borderId="10" xfId="5" applyFont="1" applyBorder="1"/>
    <xf numFmtId="0" fontId="11" fillId="0" borderId="2" xfId="5" quotePrefix="1" applyFont="1" applyBorder="1"/>
    <xf numFmtId="3" fontId="11" fillId="0" borderId="2" xfId="5" applyNumberFormat="1" applyFont="1" applyBorder="1" applyAlignment="1">
      <alignment horizontal="right" indent="1"/>
    </xf>
    <xf numFmtId="0" fontId="11" fillId="0" borderId="9" xfId="5" applyFont="1" applyBorder="1"/>
    <xf numFmtId="3" fontId="11" fillId="0" borderId="9" xfId="5" applyNumberFormat="1" applyFont="1" applyBorder="1" applyAlignment="1">
      <alignment horizontal="right" indent="1"/>
    </xf>
    <xf numFmtId="0" fontId="12" fillId="0" borderId="1" xfId="5" applyFont="1" applyBorder="1"/>
    <xf numFmtId="3" fontId="11" fillId="0" borderId="1" xfId="5" applyNumberFormat="1" applyFont="1" applyBorder="1" applyAlignment="1">
      <alignment horizontal="right" indent="1"/>
    </xf>
    <xf numFmtId="0" fontId="11" fillId="0" borderId="9" xfId="5" quotePrefix="1" applyFont="1" applyBorder="1"/>
    <xf numFmtId="0" fontId="11" fillId="0" borderId="2" xfId="5" applyFont="1" applyBorder="1"/>
    <xf numFmtId="0" fontId="11" fillId="0" borderId="0" xfId="5" applyFont="1" applyAlignment="1">
      <alignment horizontal="left"/>
    </xf>
    <xf numFmtId="3" fontId="11" fillId="0" borderId="0" xfId="5" applyNumberFormat="1" applyFont="1" applyAlignment="1">
      <alignment horizontal="right" indent="1"/>
    </xf>
    <xf numFmtId="0" fontId="11" fillId="0" borderId="0" xfId="6" applyNumberFormat="1" applyFont="1" applyBorder="1" applyAlignment="1">
      <alignment horizontal="right" indent="1"/>
    </xf>
    <xf numFmtId="0" fontId="2" fillId="0" borderId="0" xfId="5"/>
    <xf numFmtId="0" fontId="0" fillId="0" borderId="0" xfId="0" applyAlignment="1">
      <alignment horizontal="center"/>
    </xf>
    <xf numFmtId="0" fontId="2" fillId="0" borderId="1" xfId="0" applyFont="1" applyBorder="1" applyAlignment="1">
      <alignment vertical="top" wrapText="1"/>
    </xf>
    <xf numFmtId="0" fontId="14" fillId="0" borderId="1" xfId="4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3" fontId="13" fillId="0" borderId="11" xfId="4" applyNumberFormat="1" applyFont="1" applyBorder="1" applyAlignment="1">
      <alignment horizontal="right" vertical="top" wrapText="1" indent="1"/>
    </xf>
    <xf numFmtId="3" fontId="2" fillId="0" borderId="11" xfId="4" applyNumberFormat="1" applyFont="1" applyBorder="1" applyAlignment="1">
      <alignment horizontal="right" vertical="top" wrapText="1" indent="1"/>
    </xf>
    <xf numFmtId="0" fontId="0" fillId="0" borderId="1" xfId="0" applyBorder="1"/>
    <xf numFmtId="0" fontId="2" fillId="0" borderId="2" xfId="0" quotePrefix="1" applyFont="1" applyBorder="1" applyAlignment="1">
      <alignment vertical="top" wrapText="1"/>
    </xf>
    <xf numFmtId="0" fontId="13" fillId="0" borderId="1" xfId="0" applyFont="1" applyBorder="1"/>
    <xf numFmtId="0" fontId="0" fillId="0" borderId="11" xfId="0" applyBorder="1"/>
    <xf numFmtId="165" fontId="2" fillId="0" borderId="11" xfId="4" applyNumberFormat="1" applyFont="1" applyBorder="1" applyAlignment="1">
      <alignment horizontal="right" vertical="top" wrapText="1" indent="1"/>
    </xf>
    <xf numFmtId="4" fontId="2" fillId="0" borderId="11" xfId="4" applyNumberFormat="1" applyFont="1" applyBorder="1" applyAlignment="1">
      <alignment horizontal="right" vertical="top" wrapText="1" indent="1"/>
    </xf>
    <xf numFmtId="3" fontId="2" fillId="0" borderId="11" xfId="7" applyNumberFormat="1" applyFont="1" applyBorder="1" applyAlignment="1">
      <alignment horizontal="right" vertical="top" wrapText="1" indent="1"/>
    </xf>
    <xf numFmtId="165" fontId="2" fillId="0" borderId="11" xfId="7" applyNumberFormat="1" applyFont="1" applyBorder="1" applyAlignment="1">
      <alignment horizontal="right" vertical="top" wrapText="1" indent="1"/>
    </xf>
    <xf numFmtId="0" fontId="15" fillId="0" borderId="0" xfId="0" applyFont="1"/>
    <xf numFmtId="0" fontId="2" fillId="0" borderId="0" xfId="0" applyFont="1"/>
    <xf numFmtId="0" fontId="5" fillId="0" borderId="0" xfId="2" applyFont="1"/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5" fillId="0" borderId="1" xfId="2" applyFont="1" applyBorder="1" applyAlignment="1">
      <alignment horizontal="left"/>
    </xf>
    <xf numFmtId="3" fontId="5" fillId="0" borderId="1" xfId="2" applyNumberFormat="1" applyFont="1" applyBorder="1" applyAlignment="1">
      <alignment horizontal="right" indent="2"/>
    </xf>
    <xf numFmtId="3" fontId="5" fillId="0" borderId="1" xfId="1" applyNumberFormat="1" applyFont="1" applyBorder="1" applyAlignment="1">
      <alignment horizontal="right" indent="2"/>
    </xf>
    <xf numFmtId="3" fontId="7" fillId="0" borderId="0" xfId="0" applyNumberFormat="1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8" fillId="0" borderId="5" xfId="0" applyFont="1" applyBorder="1"/>
    <xf numFmtId="0" fontId="8" fillId="0" borderId="6" xfId="0" applyFont="1" applyBorder="1"/>
    <xf numFmtId="0" fontId="16" fillId="0" borderId="0" xfId="0" applyFont="1" applyAlignment="1">
      <alignment horizontal="left"/>
    </xf>
    <xf numFmtId="0" fontId="3" fillId="2" borderId="4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11" fillId="0" borderId="0" xfId="5" applyFont="1" applyAlignment="1">
      <alignment horizontal="left"/>
    </xf>
    <xf numFmtId="3" fontId="9" fillId="0" borderId="4" xfId="5" applyNumberFormat="1" applyFont="1" applyBorder="1" applyAlignment="1">
      <alignment horizontal="center"/>
    </xf>
    <xf numFmtId="3" fontId="9" fillId="0" borderId="5" xfId="5" applyNumberFormat="1" applyFont="1" applyBorder="1" applyAlignment="1">
      <alignment horizontal="center"/>
    </xf>
    <xf numFmtId="3" fontId="9" fillId="0" borderId="6" xfId="5" applyNumberFormat="1" applyFont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3" fillId="0" borderId="1" xfId="5" applyFont="1" applyBorder="1" applyAlignment="1">
      <alignment horizontal="center"/>
    </xf>
  </cellXfs>
  <cellStyles count="8">
    <cellStyle name="Komma" xfId="1" builtinId="3"/>
    <cellStyle name="Komma 2" xfId="4" xr:uid="{00000000-0005-0000-0000-000001000000}"/>
    <cellStyle name="Komma 3" xfId="7" xr:uid="{EF306486-ABB5-4432-9628-C3E730D20C9D}"/>
    <cellStyle name="Normal" xfId="0" builtinId="0"/>
    <cellStyle name="Normal 2" xfId="2" xr:uid="{00000000-0005-0000-0000-000003000000}"/>
    <cellStyle name="Normal 3" xfId="3" xr:uid="{00000000-0005-0000-0000-000004000000}"/>
    <cellStyle name="Normal 4" xfId="5" xr:uid="{21464B01-98DF-49D1-8E4B-7D9BCBEDC743}"/>
    <cellStyle name="Procent 2" xfId="6" xr:uid="{DF92EFD5-A01B-47C9-9E2D-BA5D4325DBB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07A2A-5669-4DFF-AB65-B1E21152F800}">
  <dimension ref="A1:D55"/>
  <sheetViews>
    <sheetView tabSelected="1" zoomScaleNormal="100" workbookViewId="0">
      <selection sqref="A1:D1"/>
    </sheetView>
  </sheetViews>
  <sheetFormatPr defaultColWidth="8.81640625" defaultRowHeight="14.5" x14ac:dyDescent="0.35"/>
  <cols>
    <col min="1" max="1" width="40" customWidth="1"/>
    <col min="2" max="4" width="13" customWidth="1"/>
  </cols>
  <sheetData>
    <row r="1" spans="1:4" ht="20.5" thickBot="1" x14ac:dyDescent="0.4">
      <c r="A1" s="49" t="s">
        <v>40</v>
      </c>
      <c r="B1" s="50"/>
      <c r="C1" s="50"/>
      <c r="D1" s="51"/>
    </row>
    <row r="2" spans="1:4" x14ac:dyDescent="0.35">
      <c r="A2" s="23"/>
      <c r="B2" s="23"/>
      <c r="C2" s="23"/>
      <c r="D2" s="23"/>
    </row>
    <row r="3" spans="1:4" ht="15.5" x14ac:dyDescent="0.35">
      <c r="A3" s="24" t="s">
        <v>41</v>
      </c>
      <c r="B3" s="25" t="s">
        <v>42</v>
      </c>
      <c r="C3" s="25" t="s">
        <v>43</v>
      </c>
      <c r="D3" s="25" t="s">
        <v>44</v>
      </c>
    </row>
    <row r="4" spans="1:4" x14ac:dyDescent="0.35">
      <c r="A4" s="26" t="s">
        <v>45</v>
      </c>
      <c r="B4" s="27"/>
      <c r="C4" s="27"/>
      <c r="D4" s="27"/>
    </row>
    <row r="5" spans="1:4" x14ac:dyDescent="0.35">
      <c r="A5" s="28" t="s">
        <v>46</v>
      </c>
      <c r="B5" s="29">
        <v>2553</v>
      </c>
      <c r="C5" s="29">
        <v>2588</v>
      </c>
      <c r="D5" s="29">
        <v>2752</v>
      </c>
    </row>
    <row r="6" spans="1:4" x14ac:dyDescent="0.35">
      <c r="A6" s="28" t="s">
        <v>47</v>
      </c>
      <c r="B6" s="30">
        <v>-1149</v>
      </c>
      <c r="C6" s="30">
        <v>-1209</v>
      </c>
      <c r="D6" s="30">
        <v>-1537</v>
      </c>
    </row>
    <row r="7" spans="1:4" x14ac:dyDescent="0.35">
      <c r="A7" s="26" t="s">
        <v>48</v>
      </c>
      <c r="B7" s="29">
        <f>SUM(B5:B6)</f>
        <v>1404</v>
      </c>
      <c r="C7" s="29">
        <f>SUM(C5:C6)</f>
        <v>1379</v>
      </c>
      <c r="D7" s="29">
        <f t="shared" ref="D7" si="0">SUM(D5:D6)</f>
        <v>1215</v>
      </c>
    </row>
    <row r="8" spans="1:4" x14ac:dyDescent="0.35">
      <c r="A8" s="28" t="s">
        <v>49</v>
      </c>
      <c r="B8" s="30">
        <v>-340</v>
      </c>
      <c r="C8" s="30">
        <v>-286</v>
      </c>
      <c r="D8" s="30">
        <v>-301</v>
      </c>
    </row>
    <row r="9" spans="1:4" x14ac:dyDescent="0.35">
      <c r="A9" s="28" t="s">
        <v>50</v>
      </c>
      <c r="B9" s="30">
        <v>-895</v>
      </c>
      <c r="C9" s="30">
        <v>-940</v>
      </c>
      <c r="D9" s="30">
        <v>-910</v>
      </c>
    </row>
    <row r="10" spans="1:4" x14ac:dyDescent="0.35">
      <c r="A10" s="28" t="s">
        <v>51</v>
      </c>
      <c r="B10" s="30">
        <v>-153</v>
      </c>
      <c r="C10" s="30">
        <v>-135</v>
      </c>
      <c r="D10" s="30">
        <v>-128</v>
      </c>
    </row>
    <row r="11" spans="1:4" x14ac:dyDescent="0.35">
      <c r="A11" s="26" t="s">
        <v>14</v>
      </c>
      <c r="B11" s="29">
        <f>SUM(B7:B10)</f>
        <v>16</v>
      </c>
      <c r="C11" s="29">
        <f>SUM(C7:C10)</f>
        <v>18</v>
      </c>
      <c r="D11" s="29">
        <f t="shared" ref="D11" si="1">SUM(D7:D10)</f>
        <v>-124</v>
      </c>
    </row>
    <row r="12" spans="1:4" x14ac:dyDescent="0.35">
      <c r="A12" s="28" t="s">
        <v>52</v>
      </c>
      <c r="B12" s="30">
        <v>68</v>
      </c>
      <c r="C12" s="30">
        <v>50</v>
      </c>
      <c r="D12" s="30">
        <v>28</v>
      </c>
    </row>
    <row r="13" spans="1:4" x14ac:dyDescent="0.35">
      <c r="A13" s="28" t="s">
        <v>53</v>
      </c>
      <c r="B13" s="30">
        <v>-82</v>
      </c>
      <c r="C13" s="30">
        <v>-75</v>
      </c>
      <c r="D13" s="30">
        <v>-56</v>
      </c>
    </row>
    <row r="14" spans="1:4" x14ac:dyDescent="0.35">
      <c r="A14" s="26" t="s">
        <v>54</v>
      </c>
      <c r="B14" s="29">
        <f>SUM(B11:B13)</f>
        <v>2</v>
      </c>
      <c r="C14" s="29">
        <f>SUM(C11:C13)</f>
        <v>-7</v>
      </c>
      <c r="D14" s="29">
        <f>SUM(D11:D13)</f>
        <v>-152</v>
      </c>
    </row>
    <row r="15" spans="1:4" ht="6" customHeight="1" x14ac:dyDescent="0.35">
      <c r="A15" s="28"/>
      <c r="B15" s="30"/>
      <c r="C15" s="30"/>
      <c r="D15" s="30"/>
    </row>
    <row r="16" spans="1:4" x14ac:dyDescent="0.35">
      <c r="A16" s="26" t="s">
        <v>55</v>
      </c>
      <c r="B16" s="31"/>
      <c r="C16" s="31"/>
      <c r="D16" s="31"/>
    </row>
    <row r="17" spans="1:4" x14ac:dyDescent="0.35">
      <c r="A17" s="28" t="s">
        <v>56</v>
      </c>
      <c r="B17" s="30">
        <v>889</v>
      </c>
      <c r="C17" s="30">
        <v>864</v>
      </c>
      <c r="D17" s="30">
        <v>832</v>
      </c>
    </row>
    <row r="18" spans="1:4" x14ac:dyDescent="0.35">
      <c r="A18" s="28" t="s">
        <v>57</v>
      </c>
      <c r="B18" s="30">
        <v>1451</v>
      </c>
      <c r="C18" s="30">
        <v>1433</v>
      </c>
      <c r="D18" s="30">
        <v>1553</v>
      </c>
    </row>
    <row r="19" spans="1:4" x14ac:dyDescent="0.35">
      <c r="A19" s="26" t="s">
        <v>58</v>
      </c>
      <c r="B19" s="29">
        <f t="shared" ref="B19:C19" si="2">B17+B18</f>
        <v>2340</v>
      </c>
      <c r="C19" s="29">
        <f t="shared" si="2"/>
        <v>2297</v>
      </c>
      <c r="D19" s="29">
        <f>D17+D18</f>
        <v>2385</v>
      </c>
    </row>
    <row r="20" spans="1:4" ht="6" customHeight="1" x14ac:dyDescent="0.35">
      <c r="A20" s="26"/>
      <c r="B20" s="31"/>
      <c r="C20" s="31"/>
      <c r="D20" s="31"/>
    </row>
    <row r="21" spans="1:4" x14ac:dyDescent="0.35">
      <c r="A21" s="28" t="s">
        <v>59</v>
      </c>
      <c r="B21" s="30">
        <v>1144</v>
      </c>
      <c r="C21" s="30">
        <v>956</v>
      </c>
      <c r="D21" s="30">
        <v>958</v>
      </c>
    </row>
    <row r="22" spans="1:4" x14ac:dyDescent="0.35">
      <c r="A22" s="32" t="s">
        <v>60</v>
      </c>
      <c r="B22" s="30">
        <v>1196</v>
      </c>
      <c r="C22" s="30">
        <v>1341</v>
      </c>
      <c r="D22" s="30">
        <v>1427</v>
      </c>
    </row>
    <row r="23" spans="1:4" x14ac:dyDescent="0.35">
      <c r="A23" s="26" t="s">
        <v>61</v>
      </c>
      <c r="B23" s="29">
        <f t="shared" ref="B23:D23" si="3">B21+B22</f>
        <v>2340</v>
      </c>
      <c r="C23" s="29">
        <f t="shared" si="3"/>
        <v>2297</v>
      </c>
      <c r="D23" s="29">
        <f t="shared" si="3"/>
        <v>2385</v>
      </c>
    </row>
    <row r="24" spans="1:4" ht="6" customHeight="1" x14ac:dyDescent="0.35">
      <c r="A24" s="28"/>
      <c r="B24" s="31"/>
      <c r="C24" s="31"/>
      <c r="D24" s="31"/>
    </row>
    <row r="25" spans="1:4" x14ac:dyDescent="0.35">
      <c r="A25" s="33" t="s">
        <v>62</v>
      </c>
      <c r="B25" s="34"/>
      <c r="C25" s="34"/>
      <c r="D25" s="34"/>
    </row>
    <row r="26" spans="1:4" x14ac:dyDescent="0.35">
      <c r="A26" s="28" t="s">
        <v>63</v>
      </c>
      <c r="B26" s="30">
        <v>447</v>
      </c>
      <c r="C26" s="30">
        <v>447</v>
      </c>
      <c r="D26" s="30">
        <v>499</v>
      </c>
    </row>
    <row r="27" spans="1:4" x14ac:dyDescent="0.35">
      <c r="A27" s="28" t="s">
        <v>64</v>
      </c>
      <c r="B27" s="30">
        <v>348</v>
      </c>
      <c r="C27" s="30">
        <v>309</v>
      </c>
      <c r="D27" s="30">
        <v>341</v>
      </c>
    </row>
    <row r="28" spans="1:4" x14ac:dyDescent="0.35">
      <c r="A28" s="28" t="s">
        <v>65</v>
      </c>
      <c r="B28" s="30">
        <v>980</v>
      </c>
      <c r="C28" s="30">
        <v>1105</v>
      </c>
      <c r="D28" s="30">
        <v>1202</v>
      </c>
    </row>
    <row r="29" spans="1:4" ht="6" customHeight="1" x14ac:dyDescent="0.35">
      <c r="A29" s="28"/>
      <c r="B29" s="35"/>
      <c r="C29" s="35"/>
      <c r="D29" s="35"/>
    </row>
    <row r="30" spans="1:4" x14ac:dyDescent="0.35">
      <c r="A30" s="26" t="s">
        <v>66</v>
      </c>
      <c r="B30" s="31"/>
      <c r="C30" s="31"/>
      <c r="D30" s="31"/>
    </row>
    <row r="31" spans="1:4" x14ac:dyDescent="0.35">
      <c r="A31" s="28" t="s">
        <v>67</v>
      </c>
      <c r="B31" s="35">
        <f>+(B11+B12)/B19*100</f>
        <v>3.5897435897435894</v>
      </c>
      <c r="C31" s="35">
        <f>+(C11+C12)/C19*100</f>
        <v>2.9603831084022638</v>
      </c>
      <c r="D31" s="35">
        <f>+(D11+D12)/D19*100</f>
        <v>-4.0251572327044025</v>
      </c>
    </row>
    <row r="32" spans="1:4" x14ac:dyDescent="0.35">
      <c r="A32" s="28" t="s">
        <v>68</v>
      </c>
      <c r="B32" s="35">
        <f>+(B11+B12)/B5*100</f>
        <v>3.2902467685076382</v>
      </c>
      <c r="C32" s="35">
        <f>+(C11+C12)/C5*100</f>
        <v>2.627511591962906</v>
      </c>
      <c r="D32" s="35">
        <f>+(D11+D12)/D5*100</f>
        <v>-3.4883720930232558</v>
      </c>
    </row>
    <row r="33" spans="1:4" x14ac:dyDescent="0.35">
      <c r="A33" s="28" t="s">
        <v>69</v>
      </c>
      <c r="B33" s="36">
        <f>+B5/B19</f>
        <v>1.0910256410256409</v>
      </c>
      <c r="C33" s="36">
        <f>+C5/C19</f>
        <v>1.1266869830213322</v>
      </c>
      <c r="D33" s="36">
        <f>+D5/D19</f>
        <v>1.1538784067085954</v>
      </c>
    </row>
    <row r="34" spans="1:4" x14ac:dyDescent="0.35">
      <c r="A34" s="28" t="s">
        <v>70</v>
      </c>
      <c r="B34" s="35">
        <f>-B13*100/B22</f>
        <v>6.8561872909699</v>
      </c>
      <c r="C34" s="35">
        <f>-C13*100/C22</f>
        <v>5.592841163310962</v>
      </c>
      <c r="D34" s="35">
        <f>-D13*100/D22</f>
        <v>3.9243167484232657</v>
      </c>
    </row>
    <row r="35" spans="1:4" x14ac:dyDescent="0.35">
      <c r="A35" s="28" t="s">
        <v>71</v>
      </c>
      <c r="B35" s="35">
        <f>+B14/B21*100</f>
        <v>0.17482517482517482</v>
      </c>
      <c r="C35" s="35">
        <f>+C14/C21*100</f>
        <v>-0.73221757322175729</v>
      </c>
      <c r="D35" s="35">
        <f>+D14/D21*100</f>
        <v>-15.866388308977037</v>
      </c>
    </row>
    <row r="36" spans="1:4" x14ac:dyDescent="0.35">
      <c r="A36" s="28" t="s">
        <v>72</v>
      </c>
      <c r="B36" s="36">
        <f>B22/B21</f>
        <v>1.0454545454545454</v>
      </c>
      <c r="C36" s="36">
        <f>C22/C21</f>
        <v>1.4027196652719665</v>
      </c>
      <c r="D36" s="36">
        <f>D22/D21</f>
        <v>1.489561586638831</v>
      </c>
    </row>
    <row r="37" spans="1:4" ht="6" customHeight="1" x14ac:dyDescent="0.35">
      <c r="A37" s="28"/>
      <c r="B37" s="35"/>
      <c r="C37" s="35"/>
      <c r="D37" s="35"/>
    </row>
    <row r="38" spans="1:4" x14ac:dyDescent="0.35">
      <c r="A38" s="26" t="s">
        <v>73</v>
      </c>
      <c r="B38" s="31"/>
      <c r="C38" s="31"/>
      <c r="D38" s="31"/>
    </row>
    <row r="39" spans="1:4" x14ac:dyDescent="0.35">
      <c r="A39" s="28" t="s">
        <v>74</v>
      </c>
      <c r="B39" s="30">
        <f>+B5/$D$5*100</f>
        <v>92.768895348837205</v>
      </c>
      <c r="C39" s="30">
        <f>+C5/$D$5*100</f>
        <v>94.04069767441861</v>
      </c>
      <c r="D39" s="30">
        <v>100</v>
      </c>
    </row>
    <row r="40" spans="1:4" x14ac:dyDescent="0.35">
      <c r="A40" s="28" t="s">
        <v>47</v>
      </c>
      <c r="B40" s="30">
        <f>B6/$D$6*100</f>
        <v>74.756018217306448</v>
      </c>
      <c r="C40" s="30">
        <f>C6/$D$6*100</f>
        <v>78.659726740403386</v>
      </c>
      <c r="D40" s="30">
        <v>100</v>
      </c>
    </row>
    <row r="41" spans="1:4" x14ac:dyDescent="0.35">
      <c r="A41" s="28" t="s">
        <v>49</v>
      </c>
      <c r="B41" s="30">
        <f>B8/$D$8*100</f>
        <v>112.95681063122925</v>
      </c>
      <c r="C41" s="30">
        <f>C8/$D$8*100</f>
        <v>95.016611295681059</v>
      </c>
      <c r="D41" s="30">
        <v>100</v>
      </c>
    </row>
    <row r="42" spans="1:4" x14ac:dyDescent="0.35">
      <c r="A42" s="28" t="s">
        <v>50</v>
      </c>
      <c r="B42" s="30">
        <f>B9/$D$9*100</f>
        <v>98.35164835164835</v>
      </c>
      <c r="C42" s="30">
        <f>C9/$D$9*100</f>
        <v>103.29670329670331</v>
      </c>
      <c r="D42" s="30">
        <v>100</v>
      </c>
    </row>
    <row r="43" spans="1:4" x14ac:dyDescent="0.35">
      <c r="A43" s="28" t="s">
        <v>51</v>
      </c>
      <c r="B43" s="37">
        <f>B10/$C$10*100</f>
        <v>113.33333333333333</v>
      </c>
      <c r="C43" s="37">
        <f>C10/$C$10*100</f>
        <v>100</v>
      </c>
      <c r="D43" s="37">
        <v>100</v>
      </c>
    </row>
    <row r="44" spans="1:4" ht="6" customHeight="1" x14ac:dyDescent="0.35">
      <c r="A44" s="28"/>
      <c r="B44" s="38"/>
      <c r="C44" s="38"/>
      <c r="D44" s="38"/>
    </row>
    <row r="45" spans="1:4" x14ac:dyDescent="0.35">
      <c r="A45" s="26" t="s">
        <v>75</v>
      </c>
      <c r="B45" s="31"/>
      <c r="C45" s="31"/>
      <c r="D45" s="31"/>
    </row>
    <row r="46" spans="1:4" x14ac:dyDescent="0.35">
      <c r="A46" s="28" t="s">
        <v>8</v>
      </c>
      <c r="B46" s="37">
        <f>+B5/$D$5*100</f>
        <v>92.768895348837205</v>
      </c>
      <c r="C46" s="37">
        <f>+C5/$D$5*100</f>
        <v>94.04069767441861</v>
      </c>
      <c r="D46" s="37">
        <v>100</v>
      </c>
    </row>
    <row r="47" spans="1:4" x14ac:dyDescent="0.35">
      <c r="A47" s="28" t="s">
        <v>56</v>
      </c>
      <c r="B47" s="37">
        <f>B17/$D$17*100</f>
        <v>106.85096153846155</v>
      </c>
      <c r="C47" s="37">
        <f>C17/$D$17*100</f>
        <v>103.84615384615385</v>
      </c>
      <c r="D47" s="37">
        <v>100</v>
      </c>
    </row>
    <row r="48" spans="1:4" x14ac:dyDescent="0.35">
      <c r="A48" s="28" t="s">
        <v>63</v>
      </c>
      <c r="B48" s="37">
        <f>B26/$D$26*100</f>
        <v>89.579158316633269</v>
      </c>
      <c r="C48" s="37">
        <f>C26/$D$26*100</f>
        <v>89.579158316633269</v>
      </c>
      <c r="D48" s="37">
        <v>100</v>
      </c>
    </row>
    <row r="49" spans="1:4" x14ac:dyDescent="0.35">
      <c r="A49" s="28" t="s">
        <v>64</v>
      </c>
      <c r="B49" s="37">
        <f>B27/$D$27*100</f>
        <v>102.05278592375366</v>
      </c>
      <c r="C49" s="37">
        <f>C27/$D$27*100</f>
        <v>90.615835777126094</v>
      </c>
      <c r="D49" s="37">
        <v>100</v>
      </c>
    </row>
    <row r="50" spans="1:4" ht="6" customHeight="1" x14ac:dyDescent="0.35">
      <c r="A50" s="28"/>
      <c r="B50" s="37"/>
      <c r="C50" s="37"/>
      <c r="D50" s="37"/>
    </row>
    <row r="51" spans="1:4" x14ac:dyDescent="0.35">
      <c r="A51" s="26" t="s">
        <v>76</v>
      </c>
      <c r="B51" s="31"/>
      <c r="C51" s="31"/>
      <c r="D51" s="31"/>
    </row>
    <row r="52" spans="1:4" x14ac:dyDescent="0.35">
      <c r="A52" s="28" t="s">
        <v>77</v>
      </c>
      <c r="B52" s="38">
        <f>B21/B19*100</f>
        <v>48.888888888888886</v>
      </c>
      <c r="C52" s="38">
        <f>C21/C19*100</f>
        <v>41.619503700478887</v>
      </c>
      <c r="D52" s="38">
        <f>D21/D19*100</f>
        <v>40.167714884696018</v>
      </c>
    </row>
    <row r="53" spans="1:4" x14ac:dyDescent="0.35">
      <c r="A53" s="28" t="s">
        <v>90</v>
      </c>
      <c r="B53" s="38">
        <v>51.111111111111114</v>
      </c>
      <c r="C53" s="38">
        <v>58.380496299521113</v>
      </c>
      <c r="D53" s="38">
        <v>59.832285115303982</v>
      </c>
    </row>
    <row r="54" spans="1:4" s="39" customFormat="1" ht="12.5" x14ac:dyDescent="0.25">
      <c r="A54" s="28" t="s">
        <v>78</v>
      </c>
      <c r="B54" s="38">
        <f>B18/B28*100</f>
        <v>148.06122448979593</v>
      </c>
      <c r="C54" s="38">
        <f>C18/C28*100</f>
        <v>129.68325791855204</v>
      </c>
      <c r="D54" s="38">
        <f>D18/D28*100</f>
        <v>129.20133111480865</v>
      </c>
    </row>
    <row r="55" spans="1:4" s="40" customFormat="1" ht="12.5" x14ac:dyDescent="0.25">
      <c r="A55" s="40" t="s">
        <v>79</v>
      </c>
    </row>
  </sheetData>
  <mergeCells count="1">
    <mergeCell ref="A1:D1"/>
  </mergeCells>
  <pageMargins left="0.7" right="0.7" top="0.75" bottom="0.75" header="0.3" footer="0.3"/>
  <pageSetup paperSize="9" orientation="portrait" r:id="rId1"/>
  <headerFooter>
    <oddHeader>&amp;L&amp;F&amp;R&amp;A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30BA7-DBC3-41FA-A6C9-8B7F1EEA5F95}">
  <dimension ref="A1:F10"/>
  <sheetViews>
    <sheetView zoomScaleNormal="100" workbookViewId="0">
      <selection sqref="A1:F1"/>
    </sheetView>
  </sheetViews>
  <sheetFormatPr defaultColWidth="9.26953125" defaultRowHeight="14" x14ac:dyDescent="0.3"/>
  <cols>
    <col min="1" max="1" width="9.26953125" style="1"/>
    <col min="2" max="6" width="15.26953125" style="1" customWidth="1"/>
    <col min="7" max="16384" width="9.26953125" style="1"/>
  </cols>
  <sheetData>
    <row r="1" spans="1:6" ht="20.5" thickBot="1" x14ac:dyDescent="0.45">
      <c r="A1" s="53" t="s">
        <v>94</v>
      </c>
      <c r="B1" s="54"/>
      <c r="C1" s="54"/>
      <c r="D1" s="54"/>
      <c r="E1" s="55"/>
      <c r="F1" s="56"/>
    </row>
    <row r="2" spans="1:6" x14ac:dyDescent="0.3">
      <c r="A2" s="2"/>
      <c r="B2" s="2"/>
    </row>
    <row r="3" spans="1:6" x14ac:dyDescent="0.3">
      <c r="A3" s="57" t="s">
        <v>104</v>
      </c>
      <c r="B3" s="57"/>
      <c r="C3" s="57"/>
    </row>
    <row r="4" spans="1:6" x14ac:dyDescent="0.3">
      <c r="A4" s="52" t="s">
        <v>95</v>
      </c>
      <c r="B4" s="52"/>
      <c r="C4" s="52"/>
      <c r="D4" s="48">
        <v>5000</v>
      </c>
      <c r="E4" s="1" t="s">
        <v>96</v>
      </c>
    </row>
    <row r="5" spans="1:6" x14ac:dyDescent="0.3">
      <c r="A5" s="52" t="s">
        <v>105</v>
      </c>
      <c r="B5" s="52"/>
      <c r="C5" s="52"/>
      <c r="D5" s="48">
        <v>200</v>
      </c>
      <c r="E5" s="1" t="s">
        <v>97</v>
      </c>
    </row>
    <row r="6" spans="1:6" x14ac:dyDescent="0.3">
      <c r="A6" s="52" t="s">
        <v>106</v>
      </c>
      <c r="B6" s="52"/>
      <c r="C6" s="52"/>
      <c r="D6" s="48">
        <v>600</v>
      </c>
      <c r="E6" s="1" t="s">
        <v>0</v>
      </c>
    </row>
    <row r="7" spans="1:6" x14ac:dyDescent="0.3">
      <c r="A7" s="52" t="s">
        <v>98</v>
      </c>
      <c r="B7" s="52"/>
      <c r="C7" s="52"/>
      <c r="D7" s="48">
        <v>12</v>
      </c>
      <c r="E7" s="1" t="s">
        <v>99</v>
      </c>
    </row>
    <row r="8" spans="1:6" x14ac:dyDescent="0.3">
      <c r="A8" s="52" t="s">
        <v>100</v>
      </c>
      <c r="B8" s="52"/>
      <c r="C8" s="52"/>
      <c r="D8" s="48">
        <v>18</v>
      </c>
      <c r="E8" s="1" t="s">
        <v>101</v>
      </c>
    </row>
    <row r="9" spans="1:6" x14ac:dyDescent="0.3">
      <c r="A9" s="52" t="s">
        <v>102</v>
      </c>
      <c r="B9" s="52"/>
      <c r="C9" s="52"/>
      <c r="D9" s="48">
        <v>190</v>
      </c>
      <c r="E9" s="1" t="s">
        <v>0</v>
      </c>
    </row>
    <row r="10" spans="1:6" x14ac:dyDescent="0.3">
      <c r="A10" s="52" t="s">
        <v>103</v>
      </c>
      <c r="B10" s="52"/>
      <c r="C10" s="52"/>
      <c r="D10" s="48">
        <v>3000</v>
      </c>
      <c r="E10" s="1" t="s">
        <v>0</v>
      </c>
    </row>
  </sheetData>
  <mergeCells count="9">
    <mergeCell ref="A8:C8"/>
    <mergeCell ref="A9:C9"/>
    <mergeCell ref="A10:C10"/>
    <mergeCell ref="A1:F1"/>
    <mergeCell ref="A3:C3"/>
    <mergeCell ref="A4:C4"/>
    <mergeCell ref="A5:C5"/>
    <mergeCell ref="A6:C6"/>
    <mergeCell ref="A7:C7"/>
  </mergeCells>
  <pageMargins left="0.7" right="0.7" top="0.75" bottom="0.75" header="0.3" footer="0.3"/>
  <pageSetup paperSize="9" orientation="portrait" horizontalDpi="300" verticalDpi="300" r:id="rId1"/>
  <headerFooter>
    <oddHeader>&amp;L&amp;F&amp;R&amp;A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5012-842B-4E25-A494-95F9B7247B9A}">
  <dimension ref="A1:G7"/>
  <sheetViews>
    <sheetView zoomScaleNormal="100" workbookViewId="0">
      <selection sqref="A1:G1"/>
    </sheetView>
  </sheetViews>
  <sheetFormatPr defaultColWidth="10" defaultRowHeight="14" x14ac:dyDescent="0.3"/>
  <cols>
    <col min="1" max="1" width="39" style="41" bestFit="1" customWidth="1"/>
    <col min="2" max="6" width="11" style="41" customWidth="1"/>
    <col min="7" max="7" width="10" style="41"/>
    <col min="8" max="8" width="14.08984375" style="41" bestFit="1" customWidth="1"/>
    <col min="9" max="16384" width="10" style="41"/>
  </cols>
  <sheetData>
    <row r="1" spans="1:7" ht="20.5" thickBot="1" x14ac:dyDescent="0.45">
      <c r="A1" s="58" t="s">
        <v>92</v>
      </c>
      <c r="B1" s="59"/>
      <c r="C1" s="59"/>
      <c r="D1" s="59"/>
      <c r="E1" s="59"/>
      <c r="F1" s="59"/>
      <c r="G1" s="60"/>
    </row>
    <row r="3" spans="1:7" s="44" customFormat="1" x14ac:dyDescent="0.3">
      <c r="A3" s="42" t="s">
        <v>93</v>
      </c>
      <c r="B3" s="43" t="s">
        <v>107</v>
      </c>
      <c r="C3" s="43" t="s">
        <v>108</v>
      </c>
      <c r="D3" s="43" t="s">
        <v>109</v>
      </c>
      <c r="E3" s="43" t="s">
        <v>110</v>
      </c>
      <c r="F3" s="43" t="s">
        <v>111</v>
      </c>
      <c r="G3" s="43" t="s">
        <v>112</v>
      </c>
    </row>
    <row r="4" spans="1:7" x14ac:dyDescent="0.3">
      <c r="A4" s="45" t="s">
        <v>115</v>
      </c>
      <c r="B4" s="46">
        <v>1000</v>
      </c>
      <c r="C4" s="46">
        <v>1200</v>
      </c>
      <c r="D4" s="46">
        <v>900</v>
      </c>
      <c r="E4" s="46">
        <v>1200</v>
      </c>
      <c r="F4" s="46">
        <v>900</v>
      </c>
      <c r="G4" s="46">
        <v>500</v>
      </c>
    </row>
    <row r="5" spans="1:7" x14ac:dyDescent="0.3">
      <c r="A5" s="45" t="s">
        <v>114</v>
      </c>
      <c r="B5" s="47">
        <v>396</v>
      </c>
      <c r="C5" s="47">
        <v>468</v>
      </c>
      <c r="D5" s="47">
        <v>540</v>
      </c>
      <c r="E5" s="47">
        <v>600</v>
      </c>
      <c r="F5" s="47">
        <v>756</v>
      </c>
      <c r="G5" s="47">
        <v>840</v>
      </c>
    </row>
    <row r="6" spans="1:7" x14ac:dyDescent="0.3">
      <c r="A6" s="45" t="s">
        <v>1</v>
      </c>
      <c r="B6" s="47">
        <v>220</v>
      </c>
      <c r="C6" s="47">
        <v>260</v>
      </c>
      <c r="D6" s="47">
        <v>300</v>
      </c>
      <c r="E6" s="47">
        <v>350</v>
      </c>
      <c r="F6" s="47">
        <v>420</v>
      </c>
      <c r="G6" s="47">
        <v>510</v>
      </c>
    </row>
    <row r="7" spans="1:7" x14ac:dyDescent="0.3">
      <c r="A7" s="45" t="s">
        <v>113</v>
      </c>
      <c r="B7" s="47">
        <v>12</v>
      </c>
      <c r="C7" s="47">
        <v>14</v>
      </c>
      <c r="D7" s="47">
        <v>16</v>
      </c>
      <c r="E7" s="47">
        <v>18</v>
      </c>
      <c r="F7" s="47">
        <v>20</v>
      </c>
      <c r="G7" s="47">
        <v>24</v>
      </c>
    </row>
  </sheetData>
  <mergeCells count="1">
    <mergeCell ref="A1:G1"/>
  </mergeCells>
  <pageMargins left="0.7" right="0.7" top="0.75" bottom="0.75" header="0.3" footer="0.3"/>
  <pageSetup paperSize="9" orientation="landscape" r:id="rId1"/>
  <headerFooter>
    <oddHeader>&amp;L&amp;F&amp;R&amp;A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724BC-1569-44A1-A997-6E94F5BF81A9}">
  <dimension ref="A1:M33"/>
  <sheetViews>
    <sheetView zoomScaleNormal="100" workbookViewId="0">
      <selection sqref="A1:M1"/>
    </sheetView>
  </sheetViews>
  <sheetFormatPr defaultColWidth="8.81640625" defaultRowHeight="12.5" x14ac:dyDescent="0.25"/>
  <cols>
    <col min="1" max="1" width="3.81640625" style="22" customWidth="1"/>
    <col min="2" max="2" width="29.1796875" style="22" customWidth="1"/>
    <col min="3" max="7" width="12" style="22" customWidth="1"/>
    <col min="8" max="8" width="3" style="22" customWidth="1"/>
    <col min="9" max="9" width="27.81640625" style="22" customWidth="1"/>
    <col min="10" max="13" width="10.81640625" style="22" customWidth="1"/>
    <col min="14" max="16384" width="8.81640625" style="22"/>
  </cols>
  <sheetData>
    <row r="1" spans="1:13" s="3" customFormat="1" ht="20.5" thickBot="1" x14ac:dyDescent="0.45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4"/>
    </row>
    <row r="3" spans="1:13" s="4" customFormat="1" x14ac:dyDescent="0.25">
      <c r="A3" s="4" t="s">
        <v>3</v>
      </c>
    </row>
    <row r="4" spans="1:13" s="4" customFormat="1" x14ac:dyDescent="0.25"/>
    <row r="5" spans="1:13" s="4" customFormat="1" x14ac:dyDescent="0.25">
      <c r="A5" s="4" t="s">
        <v>4</v>
      </c>
    </row>
    <row r="6" spans="1:13" s="4" customFormat="1" ht="13" x14ac:dyDescent="0.3">
      <c r="B6" s="65" t="s">
        <v>5</v>
      </c>
      <c r="C6" s="66"/>
      <c r="D6" s="66"/>
      <c r="E6" s="66"/>
      <c r="F6" s="66"/>
      <c r="G6" s="67"/>
      <c r="I6" s="68" t="s">
        <v>6</v>
      </c>
      <c r="J6" s="68"/>
      <c r="K6" s="68"/>
      <c r="L6" s="68"/>
      <c r="M6" s="68"/>
    </row>
    <row r="7" spans="1:13" s="4" customFormat="1" ht="13" x14ac:dyDescent="0.3">
      <c r="B7" s="5"/>
      <c r="C7" s="6" t="s">
        <v>24</v>
      </c>
      <c r="D7" s="6" t="s">
        <v>25</v>
      </c>
      <c r="E7" s="6" t="s">
        <v>26</v>
      </c>
      <c r="F7" s="6" t="s">
        <v>27</v>
      </c>
      <c r="G7" s="6" t="s">
        <v>7</v>
      </c>
      <c r="I7" s="7"/>
      <c r="J7" s="6" t="s">
        <v>24</v>
      </c>
      <c r="K7" s="6" t="s">
        <v>25</v>
      </c>
      <c r="L7" s="6" t="s">
        <v>26</v>
      </c>
      <c r="M7" s="6" t="s">
        <v>27</v>
      </c>
    </row>
    <row r="8" spans="1:13" s="4" customFormat="1" ht="13" x14ac:dyDescent="0.3">
      <c r="B8" s="8" t="s">
        <v>8</v>
      </c>
      <c r="C8" s="9">
        <v>1200000</v>
      </c>
      <c r="D8" s="9">
        <v>1500000</v>
      </c>
      <c r="E8" s="9">
        <v>1650000</v>
      </c>
      <c r="F8" s="9">
        <v>1950000</v>
      </c>
      <c r="G8" s="9">
        <v>6300000</v>
      </c>
      <c r="I8" s="10" t="s">
        <v>9</v>
      </c>
      <c r="J8" s="8"/>
      <c r="K8" s="8"/>
      <c r="L8" s="8"/>
      <c r="M8" s="8"/>
    </row>
    <row r="9" spans="1:13" s="4" customFormat="1" x14ac:dyDescent="0.25">
      <c r="B9" s="11" t="s">
        <v>28</v>
      </c>
      <c r="C9" s="12">
        <v>-720000</v>
      </c>
      <c r="D9" s="12">
        <v>-900000</v>
      </c>
      <c r="E9" s="12">
        <v>-990000</v>
      </c>
      <c r="F9" s="12">
        <v>-1170000</v>
      </c>
      <c r="G9" s="12">
        <v>-3780000</v>
      </c>
      <c r="I9" s="13" t="s">
        <v>82</v>
      </c>
      <c r="J9" s="14"/>
      <c r="K9" s="14"/>
      <c r="L9" s="14"/>
      <c r="M9" s="14"/>
    </row>
    <row r="10" spans="1:13" s="4" customFormat="1" x14ac:dyDescent="0.25">
      <c r="B10" s="8" t="s">
        <v>29</v>
      </c>
      <c r="C10" s="9">
        <v>480000</v>
      </c>
      <c r="D10" s="9">
        <v>600000</v>
      </c>
      <c r="E10" s="9">
        <v>660000</v>
      </c>
      <c r="F10" s="9">
        <v>780000</v>
      </c>
      <c r="G10" s="9">
        <v>2520000</v>
      </c>
      <c r="I10" s="13" t="s">
        <v>10</v>
      </c>
      <c r="J10" s="14"/>
      <c r="K10" s="14"/>
      <c r="L10" s="14"/>
      <c r="M10" s="14"/>
    </row>
    <row r="11" spans="1:13" s="4" customFormat="1" x14ac:dyDescent="0.25">
      <c r="B11" s="11" t="s">
        <v>17</v>
      </c>
      <c r="C11" s="12">
        <v>-350000</v>
      </c>
      <c r="D11" s="12">
        <v>-350000</v>
      </c>
      <c r="E11" s="12">
        <v>-350000</v>
      </c>
      <c r="F11" s="12">
        <v>-350000</v>
      </c>
      <c r="G11" s="12">
        <v>-1400000</v>
      </c>
      <c r="I11" s="13" t="s">
        <v>30</v>
      </c>
      <c r="J11" s="12"/>
      <c r="K11" s="12"/>
      <c r="L11" s="12"/>
      <c r="M11" s="12"/>
    </row>
    <row r="12" spans="1:13" s="4" customFormat="1" ht="13" x14ac:dyDescent="0.3">
      <c r="B12" s="8" t="s">
        <v>11</v>
      </c>
      <c r="C12" s="9">
        <v>130000</v>
      </c>
      <c r="D12" s="9">
        <v>250000</v>
      </c>
      <c r="E12" s="9">
        <v>310000</v>
      </c>
      <c r="F12" s="9">
        <v>430000</v>
      </c>
      <c r="G12" s="9">
        <v>1120000</v>
      </c>
      <c r="I12" s="15" t="s">
        <v>12</v>
      </c>
      <c r="J12" s="16"/>
      <c r="K12" s="16"/>
      <c r="L12" s="16"/>
      <c r="M12" s="16"/>
    </row>
    <row r="13" spans="1:13" s="4" customFormat="1" ht="13" x14ac:dyDescent="0.3">
      <c r="B13" s="17" t="s">
        <v>89</v>
      </c>
      <c r="C13" s="14">
        <v>-28000</v>
      </c>
      <c r="D13" s="14">
        <v>-28000</v>
      </c>
      <c r="E13" s="14">
        <v>-28000</v>
      </c>
      <c r="F13" s="14">
        <v>-28000</v>
      </c>
      <c r="G13" s="12">
        <v>-112000</v>
      </c>
      <c r="I13" s="10" t="s">
        <v>13</v>
      </c>
      <c r="J13" s="9"/>
      <c r="K13" s="9"/>
      <c r="L13" s="9"/>
      <c r="M13" s="9"/>
    </row>
    <row r="14" spans="1:13" s="4" customFormat="1" x14ac:dyDescent="0.25">
      <c r="B14" s="8" t="s">
        <v>14</v>
      </c>
      <c r="C14" s="9">
        <v>102000</v>
      </c>
      <c r="D14" s="9">
        <v>222000</v>
      </c>
      <c r="E14" s="9">
        <v>282000</v>
      </c>
      <c r="F14" s="9">
        <v>402000</v>
      </c>
      <c r="G14" s="9">
        <v>1008000</v>
      </c>
      <c r="I14" s="13" t="s">
        <v>15</v>
      </c>
      <c r="K14" s="14"/>
      <c r="L14" s="14"/>
      <c r="M14" s="14"/>
    </row>
    <row r="15" spans="1:13" s="4" customFormat="1" x14ac:dyDescent="0.25">
      <c r="B15" s="11" t="s">
        <v>18</v>
      </c>
      <c r="C15" s="12">
        <v>-10000</v>
      </c>
      <c r="D15" s="12">
        <v>-10000</v>
      </c>
      <c r="E15" s="12">
        <v>-10000</v>
      </c>
      <c r="F15" s="12">
        <v>-10000</v>
      </c>
      <c r="G15" s="12">
        <v>-40000</v>
      </c>
      <c r="I15" s="13" t="s">
        <v>31</v>
      </c>
      <c r="K15" s="14"/>
      <c r="L15" s="14"/>
      <c r="M15" s="14"/>
    </row>
    <row r="16" spans="1:13" s="4" customFormat="1" x14ac:dyDescent="0.25">
      <c r="B16" s="18" t="s">
        <v>16</v>
      </c>
      <c r="C16" s="12">
        <v>92000</v>
      </c>
      <c r="D16" s="12">
        <v>212000</v>
      </c>
      <c r="E16" s="12">
        <v>272000</v>
      </c>
      <c r="F16" s="12">
        <v>392000</v>
      </c>
      <c r="G16" s="12">
        <v>968000</v>
      </c>
      <c r="I16" s="13" t="s">
        <v>32</v>
      </c>
      <c r="J16" s="14"/>
      <c r="K16" s="14"/>
      <c r="L16" s="14"/>
      <c r="M16" s="14"/>
    </row>
    <row r="17" spans="1:13" s="4" customFormat="1" x14ac:dyDescent="0.25">
      <c r="I17" s="13" t="s">
        <v>17</v>
      </c>
      <c r="J17" s="14"/>
      <c r="K17" s="14"/>
      <c r="L17" s="14"/>
      <c r="M17" s="14"/>
    </row>
    <row r="18" spans="1:13" s="4" customFormat="1" x14ac:dyDescent="0.25">
      <c r="A18" s="61" t="s">
        <v>80</v>
      </c>
      <c r="B18" s="61"/>
      <c r="C18" s="61"/>
      <c r="D18" s="61"/>
      <c r="E18" s="61"/>
      <c r="F18" s="61"/>
      <c r="G18" s="20">
        <v>600000</v>
      </c>
      <c r="I18" s="13" t="s">
        <v>18</v>
      </c>
      <c r="J18" s="14"/>
      <c r="K18" s="14"/>
      <c r="L18" s="14"/>
      <c r="M18" s="14"/>
    </row>
    <row r="19" spans="1:13" s="4" customFormat="1" x14ac:dyDescent="0.25">
      <c r="A19" s="61" t="s">
        <v>81</v>
      </c>
      <c r="B19" s="61"/>
      <c r="C19" s="61"/>
      <c r="D19" s="61"/>
      <c r="E19" s="61"/>
      <c r="F19" s="61"/>
      <c r="G19" s="20">
        <v>1000000</v>
      </c>
      <c r="I19" s="13" t="s">
        <v>33</v>
      </c>
      <c r="J19" s="14"/>
      <c r="K19" s="14"/>
      <c r="L19" s="14"/>
      <c r="M19" s="14"/>
    </row>
    <row r="20" spans="1:13" s="4" customFormat="1" x14ac:dyDescent="0.25">
      <c r="A20" s="61" t="s">
        <v>34</v>
      </c>
      <c r="B20" s="61"/>
      <c r="C20" s="61"/>
      <c r="D20" s="61"/>
      <c r="E20" s="61"/>
      <c r="F20" s="61"/>
      <c r="G20" s="20"/>
      <c r="I20" s="13" t="s">
        <v>19</v>
      </c>
      <c r="J20" s="12"/>
      <c r="K20" s="12"/>
      <c r="L20" s="12"/>
      <c r="M20" s="12"/>
    </row>
    <row r="21" spans="1:13" s="4" customFormat="1" ht="13" x14ac:dyDescent="0.3">
      <c r="A21" s="61" t="s">
        <v>35</v>
      </c>
      <c r="B21" s="61"/>
      <c r="C21" s="61"/>
      <c r="D21" s="61"/>
      <c r="E21" s="61"/>
      <c r="F21" s="61"/>
      <c r="G21" s="20">
        <v>300000</v>
      </c>
      <c r="I21" s="15" t="s">
        <v>20</v>
      </c>
      <c r="J21" s="16"/>
      <c r="K21" s="16"/>
      <c r="L21" s="16"/>
      <c r="M21" s="16"/>
    </row>
    <row r="22" spans="1:13" s="4" customFormat="1" x14ac:dyDescent="0.25">
      <c r="A22" s="61" t="s">
        <v>36</v>
      </c>
      <c r="B22" s="61"/>
      <c r="C22" s="61"/>
      <c r="D22" s="61"/>
      <c r="E22" s="61"/>
      <c r="F22" s="61"/>
      <c r="G22" s="20"/>
      <c r="I22" s="8" t="s">
        <v>21</v>
      </c>
      <c r="J22" s="9"/>
      <c r="K22" s="9"/>
      <c r="L22" s="9"/>
      <c r="M22" s="9"/>
    </row>
    <row r="23" spans="1:13" s="4" customFormat="1" x14ac:dyDescent="0.25">
      <c r="B23" s="4" t="s">
        <v>84</v>
      </c>
      <c r="G23" s="21">
        <v>50</v>
      </c>
      <c r="I23" s="18" t="s">
        <v>22</v>
      </c>
      <c r="J23" s="12"/>
      <c r="K23" s="12"/>
      <c r="L23" s="12"/>
      <c r="M23" s="12"/>
    </row>
    <row r="24" spans="1:13" s="4" customFormat="1" x14ac:dyDescent="0.25">
      <c r="A24" s="61" t="s">
        <v>37</v>
      </c>
      <c r="B24" s="61"/>
      <c r="C24" s="61"/>
      <c r="D24" s="61"/>
      <c r="E24" s="61"/>
      <c r="F24" s="61"/>
      <c r="G24" s="20"/>
      <c r="I24" s="18" t="s">
        <v>23</v>
      </c>
      <c r="J24" s="16"/>
      <c r="K24" s="16"/>
      <c r="L24" s="16"/>
      <c r="M24" s="16"/>
    </row>
    <row r="25" spans="1:13" s="4" customFormat="1" x14ac:dyDescent="0.25">
      <c r="A25" s="4" t="s">
        <v>85</v>
      </c>
      <c r="B25" s="4" t="s">
        <v>83</v>
      </c>
      <c r="G25" s="21">
        <v>50</v>
      </c>
    </row>
    <row r="26" spans="1:13" s="4" customFormat="1" x14ac:dyDescent="0.25">
      <c r="B26" s="4" t="s">
        <v>91</v>
      </c>
    </row>
    <row r="27" spans="1:13" s="4" customFormat="1" x14ac:dyDescent="0.25">
      <c r="A27" s="19" t="s">
        <v>86</v>
      </c>
      <c r="B27" s="19"/>
      <c r="C27" s="19"/>
      <c r="D27" s="19"/>
      <c r="E27" s="19"/>
      <c r="F27" s="19"/>
      <c r="G27" s="20"/>
    </row>
    <row r="28" spans="1:13" s="4" customFormat="1" x14ac:dyDescent="0.25">
      <c r="A28" s="19" t="s">
        <v>87</v>
      </c>
      <c r="B28" s="19"/>
      <c r="C28" s="19"/>
      <c r="D28" s="19"/>
      <c r="E28" s="19"/>
      <c r="F28" s="19"/>
      <c r="G28" s="20">
        <v>800000</v>
      </c>
    </row>
    <row r="29" spans="1:13" s="4" customFormat="1" x14ac:dyDescent="0.25">
      <c r="A29" s="19" t="s">
        <v>38</v>
      </c>
      <c r="B29" s="19"/>
      <c r="C29" s="19"/>
      <c r="D29" s="19"/>
      <c r="E29" s="19"/>
      <c r="F29" s="19"/>
      <c r="G29" s="21">
        <v>60</v>
      </c>
    </row>
    <row r="30" spans="1:13" s="4" customFormat="1" x14ac:dyDescent="0.25">
      <c r="A30" s="19" t="s">
        <v>39</v>
      </c>
      <c r="B30" s="19"/>
      <c r="C30" s="19"/>
      <c r="D30" s="19"/>
      <c r="E30" s="19"/>
      <c r="F30" s="19"/>
      <c r="G30" s="21">
        <v>40</v>
      </c>
    </row>
    <row r="31" spans="1:13" s="4" customFormat="1" x14ac:dyDescent="0.25">
      <c r="A31" s="19" t="s">
        <v>88</v>
      </c>
      <c r="B31" s="19"/>
      <c r="C31" s="19"/>
      <c r="D31" s="19"/>
      <c r="E31" s="19"/>
      <c r="F31" s="19"/>
      <c r="G31" s="20">
        <v>15000</v>
      </c>
      <c r="H31" s="22"/>
    </row>
    <row r="32" spans="1:13" s="4" customFormat="1" x14ac:dyDescent="0.25">
      <c r="A32" s="22"/>
      <c r="B32" s="22"/>
      <c r="C32" s="22"/>
      <c r="D32" s="22"/>
      <c r="E32" s="22"/>
      <c r="F32" s="22"/>
      <c r="G32" s="22"/>
      <c r="H32" s="22"/>
    </row>
    <row r="33" spans="1:8" s="4" customFormat="1" x14ac:dyDescent="0.25">
      <c r="A33" s="22"/>
      <c r="B33" s="22"/>
      <c r="C33" s="22"/>
      <c r="D33" s="22"/>
      <c r="E33" s="22"/>
      <c r="F33" s="22"/>
      <c r="G33" s="22"/>
      <c r="H33" s="22"/>
    </row>
  </sheetData>
  <mergeCells count="9">
    <mergeCell ref="A20:F20"/>
    <mergeCell ref="A21:F21"/>
    <mergeCell ref="A22:F22"/>
    <mergeCell ref="A24:F24"/>
    <mergeCell ref="A1:M1"/>
    <mergeCell ref="B6:G6"/>
    <mergeCell ref="I6:M6"/>
    <mergeCell ref="A18:F18"/>
    <mergeCell ref="A19:F19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7A41CDD09C2248BA54BE767032128B" ma:contentTypeVersion="15" ma:contentTypeDescription="Opret et nyt dokument." ma:contentTypeScope="" ma:versionID="a7a96becb96ac823bec1735afb93a6f0">
  <xsd:schema xmlns:xsd="http://www.w3.org/2001/XMLSchema" xmlns:xs="http://www.w3.org/2001/XMLSchema" xmlns:p="http://schemas.microsoft.com/office/2006/metadata/properties" xmlns:ns2="279997d4-d8c1-4eb9-bff3-f642be4c5de0" xmlns:ns3="493447e9-de1b-4ae7-890b-af9beb6012f5" targetNamespace="http://schemas.microsoft.com/office/2006/metadata/properties" ma:root="true" ma:fieldsID="df766d72dd42e0165dd95f4db75ac4a1" ns2:_="" ns3:_="">
    <xsd:import namespace="279997d4-d8c1-4eb9-bff3-f642be4c5de0"/>
    <xsd:import namespace="493447e9-de1b-4ae7-890b-af9beb6012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997d4-d8c1-4eb9-bff3-f642be4c5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456b7a83-2eb8-4c1f-81af-2bf2e6e1d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3447e9-de1b-4ae7-890b-af9beb6012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25b9934-c605-4e0a-80c9-c7585e5aaba8}" ma:internalName="TaxCatchAll" ma:showField="CatchAllData" ma:web="493447e9-de1b-4ae7-890b-af9beb6012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3447e9-de1b-4ae7-890b-af9beb6012f5" xsi:nil="true"/>
    <lcf76f155ced4ddcb4097134ff3c332f xmlns="279997d4-d8c1-4eb9-bff3-f642be4c5d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1E6C73-AA25-4368-8304-E0BC643637D1}"/>
</file>

<file path=customXml/itemProps2.xml><?xml version="1.0" encoding="utf-8"?>
<ds:datastoreItem xmlns:ds="http://schemas.openxmlformats.org/officeDocument/2006/customXml" ds:itemID="{CAA7CA9C-3D3C-4089-B0DB-6F12AF2217DE}"/>
</file>

<file path=customXml/itemProps3.xml><?xml version="1.0" encoding="utf-8"?>
<ds:datastoreItem xmlns:ds="http://schemas.openxmlformats.org/officeDocument/2006/customXml" ds:itemID="{DD4797D4-5FC4-40A2-8330-6B3FA534F471}"/>
</file>

<file path=docMetadata/LabelInfo.xml><?xml version="1.0" encoding="utf-8"?>
<clbl:labelList xmlns:clbl="http://schemas.microsoft.com/office/2020/mipLabelMetadata">
  <clbl:label id="{1b29427a-4ed3-4f0e-a3ff-ced1342f64ac}" enabled="0" method="" siteId="{1b29427a-4ed3-4f0e-a3ff-ced1342f64a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Bilag 1</vt:lpstr>
      <vt:lpstr>Bilag 2</vt:lpstr>
      <vt:lpstr>Bilag 3</vt:lpstr>
      <vt:lpstr>Bilag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Hansen</dc:creator>
  <cp:lastModifiedBy>Peter Revald</cp:lastModifiedBy>
  <cp:lastPrinted>2026-01-15T12:13:15Z</cp:lastPrinted>
  <dcterms:created xsi:type="dcterms:W3CDTF">2009-12-28T18:35:40Z</dcterms:created>
  <dcterms:modified xsi:type="dcterms:W3CDTF">2026-01-15T16:58:49Z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0x010100DA7A41CDD09C2248BA54BE767032128B</vt:lpwstr>
  </property>
</Properties>
</file>